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ThisWorkbook"/>
  <bookViews>
    <workbookView xWindow="0" yWindow="0" windowWidth="20730" windowHeight="11760"/>
  </bookViews>
  <sheets>
    <sheet name="بيان التدفق النقدي" sheetId="1" r:id="rId1"/>
  </sheets>
  <definedNames>
    <definedName name="FiscalYearStartDate">'بيان التدفق النقدي'!$B$4</definedName>
  </definedNames>
  <calcPr calcId="124519"/>
</workbook>
</file>

<file path=xl/calcChain.xml><?xml version="1.0" encoding="utf-8"?>
<calcChain xmlns="http://schemas.openxmlformats.org/spreadsheetml/2006/main">
  <c r="P3" i="1"/>
  <c r="O3"/>
  <c r="N3"/>
  <c r="M3"/>
  <c r="G3"/>
  <c r="D12" l="1"/>
  <c r="E12"/>
  <c r="F12"/>
  <c r="G12"/>
  <c r="H12"/>
  <c r="I12"/>
  <c r="J12"/>
  <c r="K12"/>
  <c r="L12"/>
  <c r="M12"/>
  <c r="N12"/>
  <c r="O12"/>
  <c r="P12"/>
  <c r="E46" l="1"/>
  <c r="F46"/>
  <c r="G46"/>
  <c r="H46"/>
  <c r="I46"/>
  <c r="J46"/>
  <c r="K46"/>
  <c r="L46"/>
  <c r="M46"/>
  <c r="N46"/>
  <c r="O46"/>
  <c r="P46"/>
  <c r="D46"/>
  <c r="P45"/>
  <c r="O45"/>
  <c r="N45"/>
  <c r="M45"/>
  <c r="L45"/>
  <c r="K45"/>
  <c r="J45"/>
  <c r="I45"/>
  <c r="H45"/>
  <c r="G45"/>
  <c r="F45"/>
  <c r="E45"/>
  <c r="D45"/>
  <c r="R44"/>
  <c r="R43"/>
  <c r="R42"/>
  <c r="R41"/>
  <c r="R40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P37"/>
  <c r="O37"/>
  <c r="N37"/>
  <c r="M37"/>
  <c r="L37"/>
  <c r="K37"/>
  <c r="J37"/>
  <c r="I37"/>
  <c r="H37"/>
  <c r="G37"/>
  <c r="F37"/>
  <c r="E37"/>
  <c r="D37"/>
  <c r="R17"/>
  <c r="R16"/>
  <c r="D13"/>
  <c r="R9"/>
  <c r="R10"/>
  <c r="R11"/>
  <c r="R12" l="1"/>
  <c r="D48"/>
  <c r="E6" s="1"/>
  <c r="E13" s="1"/>
  <c r="E48" s="1"/>
  <c r="F6" s="1"/>
  <c r="F13" s="1"/>
  <c r="F48" s="1"/>
  <c r="G6" s="1"/>
  <c r="G13" s="1"/>
  <c r="G48" s="1"/>
  <c r="H6" s="1"/>
  <c r="H13" s="1"/>
  <c r="H48" s="1"/>
  <c r="I6" s="1"/>
  <c r="I13" s="1"/>
  <c r="I48" s="1"/>
  <c r="J6" s="1"/>
  <c r="J13" s="1"/>
  <c r="J48" s="1"/>
  <c r="K6" s="1"/>
  <c r="K13" s="1"/>
  <c r="K48" s="1"/>
  <c r="L6" s="1"/>
  <c r="L13" s="1"/>
  <c r="L48" s="1"/>
  <c r="M6" s="1"/>
  <c r="M13" s="1"/>
  <c r="M48" s="1"/>
  <c r="N6" s="1"/>
  <c r="N13" s="1"/>
  <c r="N48" s="1"/>
  <c r="O6" s="1"/>
  <c r="O13" s="1"/>
  <c r="O48" s="1"/>
  <c r="P6" s="1"/>
  <c r="R46"/>
  <c r="R45"/>
  <c r="R37"/>
  <c r="P13" l="1"/>
  <c r="P48" s="1"/>
  <c r="R6"/>
  <c r="R13" s="1"/>
  <c r="R48" s="1"/>
</calcChain>
</file>

<file path=xl/sharedStrings.xml><?xml version="1.0" encoding="utf-8"?>
<sst xmlns="http://schemas.openxmlformats.org/spreadsheetml/2006/main" count="52" uniqueCount="47">
  <si>
    <t>تبدأ السنة المالية في:</t>
  </si>
  <si>
    <t>النقد في الصندوق (بداية الشهر)</t>
  </si>
  <si>
    <t>إيصالات النقد</t>
  </si>
  <si>
    <t>المبيعات النقدية</t>
  </si>
  <si>
    <t>مجموعات من حسابات المدين</t>
  </si>
  <si>
    <t>القرض/ضخ النقدية الأخرى</t>
  </si>
  <si>
    <t>الإجمالي</t>
  </si>
  <si>
    <t>إجمالي النقدية المتوفرة (قبل الحصول على قرض)</t>
  </si>
  <si>
    <t>الدفع نقداً</t>
  </si>
  <si>
    <t>المشتريات (تحديد)</t>
  </si>
  <si>
    <t>إجمالي الأجور (السحب المضبوط)</t>
  </si>
  <si>
    <t>مصاريف كشف المرتبات (الضرائب، إلخ.)</t>
  </si>
  <si>
    <t>الخدمات الخارجية</t>
  </si>
  <si>
    <t>التجهيزات (المكتب والتشغيل)</t>
  </si>
  <si>
    <t>الإصلاحات والصيانة</t>
  </si>
  <si>
    <t>الإعلانات</t>
  </si>
  <si>
    <t>السيارات والتسليم والسفر</t>
  </si>
  <si>
    <t>المحاسبة والشؤون القانونية</t>
  </si>
  <si>
    <t>الإيجار</t>
  </si>
  <si>
    <t>الهاتف</t>
  </si>
  <si>
    <t>المرافق</t>
  </si>
  <si>
    <t>التأمين</t>
  </si>
  <si>
    <t>الضرائب (العقارات، إلخ.)</t>
  </si>
  <si>
    <t>الفائدة</t>
  </si>
  <si>
    <t>المصاريف الأخرى (تحديد)</t>
  </si>
  <si>
    <t>غير ذلك (تحديد)</t>
  </si>
  <si>
    <t>متنوعات</t>
  </si>
  <si>
    <t>المشتريات (البضائع)</t>
  </si>
  <si>
    <t>الدفع نقداً (غير الهادفة للربح والخسارة)</t>
  </si>
  <si>
    <t>قيمة دفعة القرض</t>
  </si>
  <si>
    <t>الأصول (تحديد)</t>
  </si>
  <si>
    <t>تكاليف بدء المشروع الأخرى</t>
  </si>
  <si>
    <t>الاحتياطي و/أو الضمان</t>
  </si>
  <si>
    <t>سحب الملاك</t>
  </si>
  <si>
    <t>إجمالي الدفع نقداً</t>
  </si>
  <si>
    <t>الوضع النقدي (نهاية الشهر)</t>
  </si>
  <si>
    <t>قبل البدء</t>
  </si>
  <si>
    <t>أقرب وقت للبدء</t>
  </si>
  <si>
    <t>أقرب وقت لبدء العنصر</t>
  </si>
  <si>
    <r>
      <rPr>
        <b/>
        <sz val="28"/>
        <rFont val="Tahoma"/>
        <family val="2"/>
      </rPr>
      <t>بيان</t>
    </r>
    <r>
      <rPr>
        <b/>
        <sz val="28"/>
        <color theme="4"/>
        <rFont val="Tahoma"/>
        <family val="2"/>
      </rPr>
      <t xml:space="preserve"> التدفق النقدي</t>
    </r>
  </si>
  <si>
    <t>يناير</t>
  </si>
  <si>
    <t>فبراير</t>
  </si>
  <si>
    <t>أبريل</t>
  </si>
  <si>
    <t>مايو</t>
  </si>
  <si>
    <t>يونيو</t>
  </si>
  <si>
    <t>يوليو</t>
  </si>
  <si>
    <t>أغسطس</t>
  </si>
</sst>
</file>

<file path=xl/styles.xml><?xml version="1.0" encoding="utf-8"?>
<styleSheet xmlns="http://schemas.openxmlformats.org/spreadsheetml/2006/main">
  <numFmts count="7">
    <numFmt numFmtId="164" formatCode="mmm"/>
    <numFmt numFmtId="165" formatCode="dd"/>
    <numFmt numFmtId="166" formatCode="0_);\-0_)"/>
    <numFmt numFmtId="167" formatCode="0_ ;\-0\ "/>
    <numFmt numFmtId="168" formatCode="0_ ;[Red]\-0\ "/>
    <numFmt numFmtId="169" formatCode="yyyy/mm/dd"/>
    <numFmt numFmtId="172" formatCode="[$-10B0000]d\ mmmm\ yyyy;@"/>
  </numFmts>
  <fonts count="19">
    <font>
      <sz val="10"/>
      <color theme="1" tint="0.14996795556505021"/>
      <name val="Franklin Gothic Medium"/>
      <family val="2"/>
      <scheme val="minor"/>
    </font>
    <font>
      <sz val="10"/>
      <color theme="1" tint="0.149998474074526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8"/>
      <color theme="1" tint="0.14996795556505021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2"/>
      <color theme="3"/>
      <name val="Franklin Gothic Medium"/>
      <family val="2"/>
      <scheme val="major"/>
    </font>
    <font>
      <sz val="11"/>
      <color theme="1" tint="0.14993743705557422"/>
      <name val="Franklin Gothic Medium"/>
      <family val="2"/>
      <scheme val="major"/>
    </font>
    <font>
      <b/>
      <sz val="28"/>
      <color theme="4"/>
      <name val="Tahoma"/>
      <family val="2"/>
    </font>
    <font>
      <sz val="10"/>
      <color theme="1" tint="0.14996795556505021"/>
      <name val="Tahoma"/>
      <family val="2"/>
    </font>
    <font>
      <b/>
      <sz val="11"/>
      <color theme="4" tint="-0.249977111117893"/>
      <name val="Tahoma"/>
      <family val="2"/>
    </font>
    <font>
      <sz val="14"/>
      <color theme="1" tint="0.14975432599871821"/>
      <name val="Tahoma"/>
      <family val="2"/>
    </font>
    <font>
      <sz val="9"/>
      <color theme="1" tint="0.14999847407452621"/>
      <name val="Tahoma"/>
      <family val="2"/>
    </font>
    <font>
      <sz val="18"/>
      <color theme="1" tint="0.14996795556505021"/>
      <name val="Tahoma"/>
      <family val="2"/>
    </font>
    <font>
      <b/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1"/>
      <color theme="1" tint="0.14975432599871821"/>
      <name val="Tahoma"/>
      <family val="2"/>
    </font>
    <font>
      <sz val="10"/>
      <color theme="1" tint="0.499984740745262"/>
      <name val="Tahoma"/>
      <family val="2"/>
    </font>
    <font>
      <sz val="10"/>
      <color theme="1"/>
      <name val="Tahoma"/>
      <family val="2"/>
    </font>
    <font>
      <b/>
      <sz val="2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1" fillId="3" borderId="10" applyFont="0" applyAlignment="0">
      <alignment vertical="center"/>
    </xf>
    <xf numFmtId="164" fontId="3" fillId="0" borderId="2">
      <alignment horizontal="right" vertical="center" wrapText="1" indent="1"/>
    </xf>
  </cellStyleXfs>
  <cellXfs count="60">
    <xf numFmtId="0" fontId="0" fillId="0" borderId="0" xfId="0">
      <alignment vertical="center"/>
    </xf>
    <xf numFmtId="0" fontId="7" fillId="0" borderId="1" xfId="1" applyFont="1" applyBorder="1" applyAlignment="1">
      <alignment readingOrder="2"/>
    </xf>
    <xf numFmtId="0" fontId="8" fillId="0" borderId="1" xfId="0" applyFont="1" applyBorder="1" applyAlignment="1">
      <alignment vertical="center" readingOrder="2"/>
    </xf>
    <xf numFmtId="0" fontId="9" fillId="0" borderId="1" xfId="0" applyFont="1" applyBorder="1" applyAlignment="1">
      <alignment horizontal="right" readingOrder="2"/>
    </xf>
    <xf numFmtId="0" fontId="8" fillId="0" borderId="0" xfId="0" applyFont="1" applyAlignment="1">
      <alignment vertical="center" readingOrder="2"/>
    </xf>
    <xf numFmtId="0" fontId="8" fillId="2" borderId="9" xfId="0" applyFont="1" applyFill="1" applyBorder="1" applyAlignment="1">
      <alignment vertical="center" readingOrder="2"/>
    </xf>
    <xf numFmtId="0" fontId="10" fillId="0" borderId="0" xfId="2" applyFont="1" applyAlignment="1">
      <alignment readingOrder="2"/>
    </xf>
    <xf numFmtId="3" fontId="11" fillId="0" borderId="2" xfId="0" applyNumberFormat="1" applyFont="1" applyFill="1" applyBorder="1" applyAlignment="1">
      <alignment horizontal="right" wrapText="1" readingOrder="2"/>
    </xf>
    <xf numFmtId="164" fontId="12" fillId="0" borderId="2" xfId="6" applyFont="1" applyAlignment="1">
      <alignment horizontal="right" vertical="center" wrapText="1" readingOrder="2"/>
    </xf>
    <xf numFmtId="164" fontId="12" fillId="0" borderId="2" xfId="6" applyFont="1" applyAlignment="1">
      <alignment horizontal="right" vertical="center" readingOrder="2"/>
    </xf>
    <xf numFmtId="164" fontId="13" fillId="2" borderId="7" xfId="0" applyNumberFormat="1" applyFont="1" applyFill="1" applyBorder="1" applyAlignment="1">
      <alignment horizontal="right" vertical="center" wrapText="1" readingOrder="2"/>
    </xf>
    <xf numFmtId="3" fontId="13" fillId="0" borderId="2" xfId="0" applyNumberFormat="1" applyFont="1" applyFill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vertical="center" readingOrder="2"/>
    </xf>
    <xf numFmtId="3" fontId="14" fillId="0" borderId="3" xfId="0" applyNumberFormat="1" applyFont="1" applyFill="1" applyBorder="1" applyAlignment="1">
      <alignment horizontal="right" wrapText="1" readingOrder="2"/>
    </xf>
    <xf numFmtId="165" fontId="14" fillId="0" borderId="3" xfId="0" applyNumberFormat="1" applyFont="1" applyFill="1" applyBorder="1" applyAlignment="1">
      <alignment horizontal="right" wrapText="1" readingOrder="2"/>
    </xf>
    <xf numFmtId="165" fontId="11" fillId="2" borderId="7" xfId="0" applyNumberFormat="1" applyFont="1" applyFill="1" applyBorder="1" applyAlignment="1">
      <alignment horizontal="right" wrapText="1" readingOrder="2"/>
    </xf>
    <xf numFmtId="3" fontId="14" fillId="0" borderId="0" xfId="0" applyNumberFormat="1" applyFont="1" applyFill="1" applyBorder="1" applyAlignment="1">
      <alignment horizontal="right" wrapText="1" readingOrder="2"/>
    </xf>
    <xf numFmtId="165" fontId="11" fillId="0" borderId="0" xfId="0" applyNumberFormat="1" applyFont="1" applyFill="1" applyBorder="1" applyAlignment="1">
      <alignment horizontal="right" wrapText="1" readingOrder="2"/>
    </xf>
    <xf numFmtId="165" fontId="11" fillId="2" borderId="6" xfId="0" applyNumberFormat="1" applyFont="1" applyFill="1" applyBorder="1" applyAlignment="1">
      <alignment horizontal="right" wrapText="1" readingOrder="2"/>
    </xf>
    <xf numFmtId="3" fontId="11" fillId="0" borderId="0" xfId="0" applyNumberFormat="1" applyFont="1" applyFill="1" applyBorder="1" applyAlignment="1">
      <alignment horizontal="right" wrapText="1" readingOrder="2"/>
    </xf>
    <xf numFmtId="166" fontId="14" fillId="2" borderId="7" xfId="0" applyNumberFormat="1" applyFont="1" applyFill="1" applyBorder="1" applyAlignment="1">
      <alignment horizontal="right" readingOrder="2"/>
    </xf>
    <xf numFmtId="0" fontId="8" fillId="2" borderId="6" xfId="0" applyFont="1" applyFill="1" applyBorder="1" applyAlignment="1">
      <alignment vertical="center" readingOrder="2"/>
    </xf>
    <xf numFmtId="166" fontId="8" fillId="0" borderId="0" xfId="0" applyNumberFormat="1" applyFont="1" applyAlignment="1">
      <alignment horizontal="right" vertical="center" readingOrder="2"/>
    </xf>
    <xf numFmtId="166" fontId="8" fillId="2" borderId="6" xfId="0" applyNumberFormat="1" applyFont="1" applyFill="1" applyBorder="1" applyAlignment="1">
      <alignment vertical="center" readingOrder="2"/>
    </xf>
    <xf numFmtId="0" fontId="8" fillId="2" borderId="5" xfId="0" applyFont="1" applyFill="1" applyBorder="1" applyAlignment="1">
      <alignment vertical="center" readingOrder="2"/>
    </xf>
    <xf numFmtId="166" fontId="17" fillId="0" borderId="0" xfId="0" applyNumberFormat="1" applyFont="1" applyAlignment="1">
      <alignment horizontal="left" vertical="center" readingOrder="2"/>
    </xf>
    <xf numFmtId="0" fontId="8" fillId="2" borderId="4" xfId="0" applyFont="1" applyFill="1" applyBorder="1" applyAlignment="1">
      <alignment vertical="center" readingOrder="2"/>
    </xf>
    <xf numFmtId="166" fontId="15" fillId="3" borderId="11" xfId="2" applyNumberFormat="1" applyFont="1" applyFill="1" applyBorder="1" applyAlignment="1">
      <alignment horizontal="left" vertical="center" readingOrder="2"/>
    </xf>
    <xf numFmtId="0" fontId="8" fillId="2" borderId="0" xfId="0" applyFont="1" applyFill="1" applyAlignment="1">
      <alignment vertical="center" readingOrder="2"/>
    </xf>
    <xf numFmtId="166" fontId="14" fillId="2" borderId="8" xfId="0" applyNumberFormat="1" applyFont="1" applyFill="1" applyBorder="1" applyAlignment="1">
      <alignment vertical="center" readingOrder="2"/>
    </xf>
    <xf numFmtId="0" fontId="8" fillId="0" borderId="10" xfId="0" applyFont="1" applyBorder="1" applyAlignment="1">
      <alignment vertical="center" readingOrder="2"/>
    </xf>
    <xf numFmtId="0" fontId="15" fillId="0" borderId="0" xfId="2" applyFont="1" applyAlignment="1">
      <alignment horizontal="left" readingOrder="2"/>
    </xf>
    <xf numFmtId="0" fontId="16" fillId="0" borderId="0" xfId="0" applyFont="1" applyFill="1" applyBorder="1" applyAlignment="1">
      <alignment horizontal="left" vertical="center" readingOrder="2"/>
    </xf>
    <xf numFmtId="166" fontId="8" fillId="0" borderId="0" xfId="0" applyNumberFormat="1" applyFont="1" applyFill="1" applyBorder="1" applyAlignment="1">
      <alignment horizontal="right" vertical="center" readingOrder="2"/>
    </xf>
    <xf numFmtId="3" fontId="8" fillId="2" borderId="6" xfId="0" applyNumberFormat="1" applyFont="1" applyFill="1" applyBorder="1" applyAlignment="1">
      <alignment vertical="center" readingOrder="2"/>
    </xf>
    <xf numFmtId="166" fontId="8" fillId="0" borderId="0" xfId="0" applyNumberFormat="1" applyFont="1" applyFill="1" applyBorder="1" applyAlignment="1">
      <alignment vertical="center" readingOrder="2"/>
    </xf>
    <xf numFmtId="3" fontId="8" fillId="0" borderId="0" xfId="0" applyNumberFormat="1" applyFont="1" applyFill="1" applyBorder="1" applyAlignment="1">
      <alignment vertical="center" readingOrder="2"/>
    </xf>
    <xf numFmtId="0" fontId="8" fillId="0" borderId="0" xfId="0" applyFont="1" applyFill="1" applyBorder="1" applyAlignment="1">
      <alignment horizontal="left" vertical="center" readingOrder="2"/>
    </xf>
    <xf numFmtId="0" fontId="9" fillId="0" borderId="11" xfId="0" applyFont="1" applyFill="1" applyBorder="1" applyAlignment="1">
      <alignment readingOrder="2"/>
    </xf>
    <xf numFmtId="0" fontId="8" fillId="0" borderId="0" xfId="0" applyFont="1" applyAlignment="1">
      <alignment readingOrder="2"/>
    </xf>
    <xf numFmtId="14" fontId="14" fillId="0" borderId="0" xfId="0" applyNumberFormat="1" applyFont="1" applyBorder="1" applyAlignment="1">
      <alignment horizontal="right" vertical="center" readingOrder="2"/>
    </xf>
    <xf numFmtId="166" fontId="15" fillId="0" borderId="11" xfId="2" applyNumberFormat="1" applyFont="1" applyFill="1" applyBorder="1" applyAlignment="1">
      <alignment horizontal="right" vertical="center" readingOrder="2"/>
    </xf>
    <xf numFmtId="0" fontId="8" fillId="0" borderId="0" xfId="0" applyFont="1" applyAlignment="1">
      <alignment horizontal="right" vertical="center" readingOrder="2"/>
    </xf>
    <xf numFmtId="0" fontId="15" fillId="0" borderId="0" xfId="2" applyFont="1" applyAlignment="1">
      <alignment horizontal="right" vertical="center" readingOrder="2"/>
    </xf>
    <xf numFmtId="166" fontId="16" fillId="0" borderId="0" xfId="0" applyNumberFormat="1" applyFont="1" applyAlignment="1">
      <alignment horizontal="right" vertical="center" readingOrder="2"/>
    </xf>
    <xf numFmtId="1" fontId="14" fillId="0" borderId="10" xfId="0" applyNumberFormat="1" applyFont="1" applyFill="1" applyBorder="1" applyAlignment="1">
      <alignment horizontal="right" vertical="center" readingOrder="2"/>
    </xf>
    <xf numFmtId="167" fontId="14" fillId="0" borderId="10" xfId="0" applyNumberFormat="1" applyFont="1" applyFill="1" applyBorder="1" applyAlignment="1">
      <alignment horizontal="right" vertical="center" readingOrder="2"/>
    </xf>
    <xf numFmtId="1" fontId="8" fillId="0" borderId="0" xfId="0" applyNumberFormat="1" applyFont="1" applyAlignment="1">
      <alignment vertical="center" readingOrder="2"/>
    </xf>
    <xf numFmtId="0" fontId="14" fillId="3" borderId="10" xfId="5" applyNumberFormat="1" applyFont="1" applyAlignment="1">
      <alignment vertical="center" readingOrder="2"/>
    </xf>
    <xf numFmtId="0" fontId="8" fillId="0" borderId="0" xfId="0" applyNumberFormat="1" applyFont="1" applyAlignment="1">
      <alignment vertical="center" readingOrder="2"/>
    </xf>
    <xf numFmtId="0" fontId="8" fillId="0" borderId="0" xfId="0" applyNumberFormat="1" applyFont="1" applyAlignment="1">
      <alignment horizontal="right" vertical="center" readingOrder="2"/>
    </xf>
    <xf numFmtId="0" fontId="8" fillId="0" borderId="0" xfId="0" applyNumberFormat="1" applyFont="1" applyFill="1" applyBorder="1" applyAlignment="1">
      <alignment horizontal="right" vertical="center" readingOrder="2"/>
    </xf>
    <xf numFmtId="0" fontId="8" fillId="0" borderId="0" xfId="0" applyNumberFormat="1" applyFont="1" applyFill="1" applyBorder="1" applyAlignment="1">
      <alignment vertical="center" readingOrder="2"/>
    </xf>
    <xf numFmtId="1" fontId="14" fillId="3" borderId="10" xfId="5" applyNumberFormat="1" applyFont="1" applyAlignment="1">
      <alignment vertical="center" readingOrder="2"/>
    </xf>
    <xf numFmtId="1" fontId="14" fillId="3" borderId="10" xfId="5" applyNumberFormat="1" applyFont="1" applyBorder="1" applyAlignment="1">
      <alignment vertical="center" readingOrder="2"/>
    </xf>
    <xf numFmtId="168" fontId="14" fillId="3" borderId="10" xfId="5" applyNumberFormat="1" applyFont="1" applyAlignment="1">
      <alignment vertical="center" readingOrder="2"/>
    </xf>
    <xf numFmtId="169" fontId="14" fillId="0" borderId="0" xfId="0" applyNumberFormat="1" applyFont="1" applyBorder="1" applyAlignment="1">
      <alignment horizontal="right" vertical="center" readingOrder="2"/>
    </xf>
    <xf numFmtId="0" fontId="8" fillId="0" borderId="0" xfId="0" applyFont="1" applyAlignment="1">
      <alignment horizontal="center" readingOrder="2"/>
    </xf>
    <xf numFmtId="0" fontId="8" fillId="0" borderId="0" xfId="0" applyFont="1" applyFill="1" applyBorder="1" applyAlignment="1">
      <alignment horizontal="center" vertical="center" readingOrder="2"/>
    </xf>
    <xf numFmtId="172" fontId="14" fillId="0" borderId="3" xfId="0" applyNumberFormat="1" applyFont="1" applyFill="1" applyBorder="1" applyAlignment="1">
      <alignment horizontal="right" wrapText="1" readingOrder="2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Month" xfId="6"/>
    <cellStyle name="Normal" xfId="0" builtinId="0" customBuiltin="1"/>
    <cellStyle name="Title" xfId="1" builtinId="15" customBuiltin="1"/>
    <cellStyle name="Totals" xfId="5"/>
  </cellStyles>
  <dxfs count="1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" formatCode="0"/>
      <alignment horizontal="general" vertical="center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" formatCode="0"/>
      <alignment horizontal="general" vertical="center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" formatCode="0"/>
      <alignment horizontal="general" vertical="center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" formatCode="0"/>
      <alignment horizontal="general" vertical="center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" formatCode="0"/>
      <alignment horizontal="general" vertical="center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" formatCode="0"/>
      <alignment horizontal="general" vertical="center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" formatCode="0"/>
      <alignment horizontal="general" vertical="center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" formatCode="0"/>
      <alignment horizontal="general" vertical="center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" formatCode="0"/>
      <alignment horizontal="general" vertical="center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" formatCode="0"/>
      <alignment horizontal="general" vertical="center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" formatCode="0"/>
      <alignment horizontal="general" vertical="center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" formatCode="0"/>
      <alignment horizontal="general" vertical="center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" formatCode="0"/>
      <alignment horizontal="general" vertical="center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" formatCode="0"/>
      <alignment horizontal="general" vertical="center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" formatCode="0"/>
      <alignment horizontal="general" vertical="center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2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6" formatCode="0_);\-0_)"/>
      <alignment horizontal="left" vertical="center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theme="0"/>
        </patternFill>
      </fill>
      <alignment textRotation="0" indent="0" relativeIndent="255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0"/>
        </patternFill>
      </fill>
      <alignment textRotation="0" indent="0" relativeIndent="255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Tahoma"/>
        <scheme val="none"/>
      </font>
      <alignment horizontal="left" vertical="center" textRotation="0" wrapText="0" indent="0" relativeIndent="255" justifyLastLine="0" shrinkToFit="0" readingOrder="2"/>
    </dxf>
    <dxf>
      <alignment horizontal="left" vertical="bottom" textRotation="0" wrapText="0" indent="1" relativeIndent="255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3" formatCode="#,##0"/>
      <fill>
        <patternFill patternType="none">
          <fgColor indexed="64"/>
          <bgColor theme="0"/>
        </patternFill>
      </fill>
      <alignment textRotation="0" indent="0" relativeIndent="255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0"/>
        </patternFill>
      </fill>
      <alignment textRotation="0" indent="0" relativeIndent="255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Tahoma"/>
        <scheme val="none"/>
      </font>
      <alignment horizontal="left" vertical="center" textRotation="0" wrapText="0" indent="0" relativeIndent="255" justifyLastLine="0" shrinkToFit="0" readingOrder="2"/>
    </dxf>
    <dxf>
      <alignment horizontal="left" vertical="bottom" textRotation="0" wrapText="0" indent="1" relativeIndent="255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0" indent="0" relativeIndent="255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0" formatCode="General"/>
      <alignment horizontal="general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>
          <fgColor indexed="64"/>
          <bgColor theme="0"/>
        </patternFill>
      </fill>
      <alignment textRotation="0" indent="0" relativeIndent="255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0"/>
        </patternFill>
      </fill>
      <alignment textRotation="0" indent="0" relativeIndent="255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Tahoma"/>
        <scheme val="none"/>
      </font>
      <numFmt numFmtId="166" formatCode="0_);\-0_)"/>
      <alignment horizontal="right" vertical="center" textRotation="0" wrapText="0" indent="0" relativeIndent="255" justifyLastLine="0" shrinkToFit="0" readingOrder="2"/>
    </dxf>
    <dxf>
      <alignment horizontal="left" vertical="bottom" textRotation="0" wrapText="0" indent="1" relativeIndent="255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relativeIndent="255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relativeIndent="255" justifyLastLine="0" shrinkToFit="0" readingOrder="2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Cash Receipts" defaultPivotStyle="PivotStyleLight16">
    <tableStyle name="Cash Receipts" pivot="0" count="7">
      <tableStyleElement type="wholeTable" dxfId="133"/>
      <tableStyleElement type="headerRow" dxfId="132"/>
      <tableStyleElement type="totalRow" dxfId="131"/>
      <tableStyleElement type="firstColumn" dxfId="130"/>
      <tableStyleElement type="lastColumn" dxfId="129"/>
      <tableStyleElement type="firstTotalCell" dxfId="128"/>
      <tableStyleElement type="lastTotalCell" dxfId="1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shReceipts" displayName="CashReceipts" ref="B9:S12" headerRowCount="0" totalsRowCount="1" headerRowDxfId="122" dataDxfId="121" totalsRowDxfId="120">
  <tableColumns count="18">
    <tableColumn id="1" name="Items" totalsRowLabel="الإجمالي" headerRowDxfId="119" dataDxfId="118" totalsRowDxfId="17"/>
    <tableColumn id="17" name="Column2" headerRowDxfId="117" dataDxfId="116" totalsRowDxfId="16"/>
    <tableColumn id="2" name="Period 0" totalsRowFunction="sum" dataDxfId="115" totalsRowDxfId="15"/>
    <tableColumn id="3" name="Period 1" totalsRowFunction="sum" dataDxfId="114" totalsRowDxfId="14"/>
    <tableColumn id="4" name="Period 2" totalsRowFunction="sum" dataDxfId="113" totalsRowDxfId="13"/>
    <tableColumn id="5" name="Period 3" totalsRowFunction="sum" dataDxfId="112" totalsRowDxfId="12"/>
    <tableColumn id="6" name="Period 4" totalsRowFunction="sum" dataDxfId="111" totalsRowDxfId="11"/>
    <tableColumn id="7" name="Period 5" totalsRowFunction="sum" dataDxfId="110" totalsRowDxfId="10"/>
    <tableColumn id="8" name="Period 6" totalsRowFunction="sum" dataDxfId="109" totalsRowDxfId="9"/>
    <tableColumn id="9" name="Period 7" totalsRowFunction="sum" dataDxfId="108" totalsRowDxfId="8"/>
    <tableColumn id="10" name="Period 8" totalsRowFunction="sum" dataDxfId="107" totalsRowDxfId="7"/>
    <tableColumn id="11" name="Period 9" totalsRowFunction="sum" dataDxfId="106" totalsRowDxfId="6"/>
    <tableColumn id="12" name="Period 10" totalsRowFunction="sum" dataDxfId="105" totalsRowDxfId="5"/>
    <tableColumn id="13" name="Period 11" totalsRowFunction="sum" dataDxfId="104" totalsRowDxfId="4"/>
    <tableColumn id="14" name="Period 12" totalsRowFunction="sum" dataDxfId="103" totalsRowDxfId="3"/>
    <tableColumn id="18" name="Column3" dataDxfId="102" totalsRowDxfId="2"/>
    <tableColumn id="15" name="Total" totalsRowFunction="sum" dataDxfId="101" totalsRowDxfId="1">
      <calculatedColumnFormula>SUM(CashReceipts[[#This Row],[Period 0]:[Period 12]])</calculatedColumnFormula>
    </tableColumn>
    <tableColumn id="16" name="Column1" dataDxfId="100" totalsRowDxfId="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إيصالات النقد" altTextSummary="إيصالات النقد لمدة 12 شهراً بدءاً من الشهر الأولى من السنة المالية بالإضافة إلى إجمالي كلي محسوب._x000d__x000a_"/>
    </ext>
  </extLst>
</table>
</file>

<file path=xl/tables/table2.xml><?xml version="1.0" encoding="utf-8"?>
<table xmlns="http://schemas.openxmlformats.org/spreadsheetml/2006/main" id="2" name="CashPaidOut" displayName="CashPaidOut" ref="B16:S37" headerRowCount="0" totalsRowCount="1" headerRowDxfId="99" dataDxfId="98" totalsRowDxfId="97">
  <tableColumns count="18">
    <tableColumn id="1" name="Items" totalsRowLabel="الإجمالي" headerRowDxfId="96" dataDxfId="95" totalsRowDxfId="94"/>
    <tableColumn id="17" name="Column2" headerRowDxfId="93" dataDxfId="92" totalsRowDxfId="91"/>
    <tableColumn id="2" name="Period 0" totalsRowFunction="sum" dataDxfId="90" totalsRowDxfId="89"/>
    <tableColumn id="3" name="Period 1" totalsRowFunction="sum" dataDxfId="88" totalsRowDxfId="87"/>
    <tableColumn id="4" name="Period 2" totalsRowFunction="sum" dataDxfId="86" totalsRowDxfId="85"/>
    <tableColumn id="5" name="Period 3" totalsRowFunction="sum" dataDxfId="84" totalsRowDxfId="83"/>
    <tableColumn id="6" name="Period 4" totalsRowFunction="sum" dataDxfId="82" totalsRowDxfId="81"/>
    <tableColumn id="7" name="Period 5" totalsRowFunction="sum" dataDxfId="80" totalsRowDxfId="79"/>
    <tableColumn id="8" name="Period 6" totalsRowFunction="sum" dataDxfId="78" totalsRowDxfId="77"/>
    <tableColumn id="9" name="Period 7" totalsRowFunction="sum" dataDxfId="76" totalsRowDxfId="75"/>
    <tableColumn id="10" name="Period 8" totalsRowFunction="sum" dataDxfId="74" totalsRowDxfId="73"/>
    <tableColumn id="11" name="Period 9" totalsRowFunction="sum" dataDxfId="72" totalsRowDxfId="71"/>
    <tableColumn id="12" name="Period 10" totalsRowFunction="sum" dataDxfId="70" totalsRowDxfId="69"/>
    <tableColumn id="13" name="Period 11" totalsRowFunction="sum" dataDxfId="68" totalsRowDxfId="67"/>
    <tableColumn id="14" name="Period 12" totalsRowFunction="sum" dataDxfId="66" totalsRowDxfId="65"/>
    <tableColumn id="18" name="Column3" dataDxfId="64" totalsRowDxfId="63"/>
    <tableColumn id="15" name="Total" totalsRowFunction="sum" dataDxfId="62" totalsRowDxfId="61">
      <calculatedColumnFormula>SUM(CashPaidOut[[#This Row],[Period 0]:[Period 12]])</calculatedColumnFormula>
    </tableColumn>
    <tableColumn id="16" name="Column1" dataDxfId="60" totalsRowDxfId="59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الدفع نقداً" altTextSummary="الدفعات النقدية لمدة 12 شهراً بدءاً من الشهر الأول للسنة المالية إلى جانب الإجمالي الكلي المحسوب."/>
    </ext>
  </extLst>
</table>
</file>

<file path=xl/tables/table3.xml><?xml version="1.0" encoding="utf-8"?>
<table xmlns="http://schemas.openxmlformats.org/spreadsheetml/2006/main" id="3" name="CashPaidOut2" displayName="CashPaidOut2" ref="B40:S45" headerRowCount="0" totalsRowCount="1" headerRowDxfId="58" dataDxfId="57" totalsRowDxfId="56">
  <tableColumns count="18">
    <tableColumn id="1" name="Items" totalsRowLabel="الإجمالي" headerRowDxfId="55" dataDxfId="54" totalsRowDxfId="53"/>
    <tableColumn id="17" name="Column2" headerRowDxfId="52" dataDxfId="51" totalsRowDxfId="50"/>
    <tableColumn id="2" name="Period 0" totalsRowFunction="sum" dataDxfId="49" totalsRowDxfId="48"/>
    <tableColumn id="3" name="Period 1" totalsRowFunction="sum" dataDxfId="47" totalsRowDxfId="46"/>
    <tableColumn id="4" name="Period 2" totalsRowFunction="sum" dataDxfId="45" totalsRowDxfId="44"/>
    <tableColumn id="5" name="Period 3" totalsRowFunction="sum" dataDxfId="43" totalsRowDxfId="42"/>
    <tableColumn id="6" name="Period 4" totalsRowFunction="sum" dataDxfId="41" totalsRowDxfId="40"/>
    <tableColumn id="7" name="Period 5" totalsRowFunction="sum" dataDxfId="39" totalsRowDxfId="38"/>
    <tableColumn id="8" name="Period 6" totalsRowFunction="sum" dataDxfId="37" totalsRowDxfId="36"/>
    <tableColumn id="9" name="Period 7" totalsRowFunction="sum" dataDxfId="35" totalsRowDxfId="34"/>
    <tableColumn id="10" name="Period 8" totalsRowFunction="sum" dataDxfId="33" totalsRowDxfId="32"/>
    <tableColumn id="11" name="Period 9" totalsRowFunction="sum" dataDxfId="31" totalsRowDxfId="30"/>
    <tableColumn id="12" name="Period 10" totalsRowFunction="sum" dataDxfId="29" totalsRowDxfId="28"/>
    <tableColumn id="13" name="Period 11" totalsRowFunction="sum" dataDxfId="27" totalsRowDxfId="26"/>
    <tableColumn id="14" name="Period 12" totalsRowFunction="sum" dataDxfId="25" totalsRowDxfId="24"/>
    <tableColumn id="18" name="Column3" dataDxfId="23" totalsRowDxfId="22"/>
    <tableColumn id="15" name="Total" totalsRowFunction="sum" dataDxfId="21" totalsRowDxfId="20">
      <calculatedColumnFormula>SUM(CashPaidOut2[[#This Row],[Period 0]:[Period 12]])</calculatedColumnFormula>
    </tableColumn>
    <tableColumn id="16" name="Column1" dataDxfId="19" totalsRowDxfId="18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الدفع نقداً (غير الهادفة للربح والخسارة)" altTextSummary="إيصالات النقدية (غير الهادفة للربح والخسارة) لمدة 12 شهراً بدءاً من الشهر الأول للسنة المالية إلى جانب الإجمالي الكلي المحسوب.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sh Flow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fitToPage="1"/>
  </sheetPr>
  <dimension ref="B1:AD48"/>
  <sheetViews>
    <sheetView showGridLines="0" rightToLeft="1" tabSelected="1" workbookViewId="0">
      <pane ySplit="4" topLeftCell="A5" activePane="bottomLeft" state="frozen"/>
      <selection pane="bottomLeft" activeCell="D9" sqref="D9"/>
    </sheetView>
  </sheetViews>
  <sheetFormatPr defaultRowHeight="17.25" customHeight="1"/>
  <cols>
    <col min="1" max="1" width="2.25" style="4" customWidth="1"/>
    <col min="2" max="2" width="32.625" style="4" customWidth="1"/>
    <col min="3" max="3" width="2.875" style="4" customWidth="1"/>
    <col min="4" max="4" width="9.375" style="4" customWidth="1"/>
    <col min="5" max="11" width="9.625" style="4" customWidth="1"/>
    <col min="12" max="12" width="13" style="4" customWidth="1"/>
    <col min="13" max="13" width="10.75" style="4" customWidth="1"/>
    <col min="14" max="15" width="9.625" style="4" customWidth="1"/>
    <col min="16" max="16" width="11.125" style="4" customWidth="1"/>
    <col min="17" max="17" width="2.875" style="4" customWidth="1"/>
    <col min="18" max="18" width="12.125" style="4" customWidth="1"/>
    <col min="19" max="16384" width="9" style="4"/>
  </cols>
  <sheetData>
    <row r="1" spans="2:28" ht="42" customHeight="1" thickBot="1">
      <c r="B1" s="1" t="s">
        <v>39</v>
      </c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8" ht="22.5" customHeight="1" thickTop="1">
      <c r="Q2" s="5"/>
    </row>
    <row r="3" spans="2:28" ht="25.5" customHeight="1">
      <c r="B3" s="6" t="s">
        <v>0</v>
      </c>
      <c r="D3" s="7" t="s">
        <v>36</v>
      </c>
      <c r="E3" s="8" t="s">
        <v>40</v>
      </c>
      <c r="F3" s="8" t="s">
        <v>41</v>
      </c>
      <c r="G3" s="8" t="str">
        <f>UPPER(TEXT(EOMONTH(FiscalYearStartDate,2),"[$-10C0000]mmm"))</f>
        <v>مارس</v>
      </c>
      <c r="H3" s="8" t="s">
        <v>42</v>
      </c>
      <c r="I3" s="8" t="s">
        <v>43</v>
      </c>
      <c r="J3" s="8" t="s">
        <v>44</v>
      </c>
      <c r="K3" s="8" t="s">
        <v>45</v>
      </c>
      <c r="L3" s="9" t="s">
        <v>46</v>
      </c>
      <c r="M3" s="9" t="str">
        <f>UPPER(TEXT(EOMONTH(FiscalYearStartDate,8),"[$-10C0000]mmm"))</f>
        <v>سبتمبر</v>
      </c>
      <c r="N3" s="8" t="str">
        <f>UPPER(TEXT(EOMONTH(FiscalYearStartDate,9),"[$-10C0000]mmm"))</f>
        <v>أكتوبر</v>
      </c>
      <c r="O3" s="8" t="str">
        <f>UPPER(TEXT(EOMONTH(FiscalYearStartDate,10),"[$-10C0000]mmm"))</f>
        <v>نوفمبر</v>
      </c>
      <c r="P3" s="9" t="str">
        <f>UPPER(TEXT(EOMONTH(FiscalYearStartDate,11),"[$-10C0000]mmm"))</f>
        <v>ديسمبر</v>
      </c>
      <c r="Q3" s="10"/>
      <c r="R3" s="11" t="s">
        <v>6</v>
      </c>
      <c r="S3" s="12"/>
    </row>
    <row r="4" spans="2:28" ht="12.75" customHeight="1" thickBot="1">
      <c r="B4" s="56">
        <v>40913</v>
      </c>
      <c r="D4" s="13" t="s">
        <v>37</v>
      </c>
      <c r="E4" s="59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7" t="s">
        <v>38</v>
      </c>
      <c r="S4" s="12"/>
    </row>
    <row r="5" spans="2:28" ht="17.25" customHeight="1" thickTop="1">
      <c r="B5" s="40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19"/>
      <c r="S5" s="12"/>
    </row>
    <row r="6" spans="2:28" ht="17.25" customHeight="1" thickBot="1">
      <c r="B6" s="41" t="s">
        <v>1</v>
      </c>
      <c r="D6" s="45">
        <v>100</v>
      </c>
      <c r="E6" s="45">
        <f>D48</f>
        <v>100</v>
      </c>
      <c r="F6" s="46">
        <f t="shared" ref="F6:P6" si="0">E48</f>
        <v>-125</v>
      </c>
      <c r="G6" s="45">
        <f t="shared" si="0"/>
        <v>45</v>
      </c>
      <c r="H6" s="46">
        <f t="shared" si="0"/>
        <v>-1</v>
      </c>
      <c r="I6" s="45">
        <f t="shared" si="0"/>
        <v>224</v>
      </c>
      <c r="J6" s="45">
        <f t="shared" si="0"/>
        <v>269</v>
      </c>
      <c r="K6" s="45">
        <f t="shared" si="0"/>
        <v>269</v>
      </c>
      <c r="L6" s="45">
        <f t="shared" si="0"/>
        <v>269</v>
      </c>
      <c r="M6" s="45">
        <f t="shared" si="0"/>
        <v>269</v>
      </c>
      <c r="N6" s="45">
        <f t="shared" si="0"/>
        <v>269</v>
      </c>
      <c r="O6" s="45">
        <f t="shared" si="0"/>
        <v>269</v>
      </c>
      <c r="P6" s="45">
        <f t="shared" si="0"/>
        <v>269</v>
      </c>
      <c r="Q6" s="20"/>
      <c r="R6" s="45">
        <f>P6</f>
        <v>269</v>
      </c>
      <c r="S6" s="45"/>
      <c r="T6" s="45"/>
      <c r="U6" s="45"/>
      <c r="V6" s="45"/>
      <c r="W6" s="45"/>
      <c r="X6" s="45"/>
      <c r="Y6" s="45"/>
    </row>
    <row r="7" spans="2:28" ht="17.25" customHeight="1">
      <c r="B7" s="42"/>
      <c r="Q7" s="21"/>
    </row>
    <row r="8" spans="2:28" ht="17.25" customHeight="1">
      <c r="B8" s="43" t="s">
        <v>2</v>
      </c>
      <c r="Q8" s="21"/>
    </row>
    <row r="9" spans="2:28" ht="17.25" customHeight="1">
      <c r="B9" s="44" t="s">
        <v>3</v>
      </c>
      <c r="C9" s="21"/>
      <c r="D9" s="22"/>
      <c r="E9" s="50">
        <v>125</v>
      </c>
      <c r="F9" s="50">
        <v>120</v>
      </c>
      <c r="G9" s="50">
        <v>130</v>
      </c>
      <c r="H9" s="50">
        <v>100</v>
      </c>
      <c r="I9" s="22"/>
      <c r="J9" s="22"/>
      <c r="K9" s="22"/>
      <c r="L9" s="22"/>
      <c r="M9" s="22"/>
      <c r="N9" s="22"/>
      <c r="O9" s="22"/>
      <c r="P9" s="22"/>
      <c r="Q9" s="23"/>
      <c r="R9" s="49">
        <f>SUM(CashReceipts[[#This Row],[Period 0]:[Period 12]])</f>
        <v>475</v>
      </c>
    </row>
    <row r="10" spans="2:28" ht="17.25" customHeight="1">
      <c r="B10" s="44" t="s">
        <v>4</v>
      </c>
      <c r="C10" s="21"/>
      <c r="D10" s="22"/>
      <c r="E10" s="50"/>
      <c r="F10" s="50"/>
      <c r="G10" s="50"/>
      <c r="H10" s="50">
        <v>75</v>
      </c>
      <c r="I10" s="50">
        <v>45</v>
      </c>
      <c r="J10" s="22"/>
      <c r="K10" s="22"/>
      <c r="L10" s="22"/>
      <c r="M10" s="22"/>
      <c r="N10" s="22"/>
      <c r="O10" s="22"/>
      <c r="P10" s="22"/>
      <c r="Q10" s="23"/>
      <c r="R10" s="49">
        <f>SUM(CashReceipts[[#This Row],[Period 0]:[Period 12]])</f>
        <v>120</v>
      </c>
    </row>
    <row r="11" spans="2:28" ht="17.25" customHeight="1">
      <c r="B11" s="44" t="s">
        <v>5</v>
      </c>
      <c r="C11" s="24"/>
      <c r="D11" s="22"/>
      <c r="E11" s="50">
        <v>50</v>
      </c>
      <c r="F11" s="50">
        <v>50</v>
      </c>
      <c r="G11" s="50">
        <v>50</v>
      </c>
      <c r="H11" s="50">
        <v>50</v>
      </c>
      <c r="I11" s="22"/>
      <c r="J11" s="22"/>
      <c r="K11" s="22"/>
      <c r="L11" s="22"/>
      <c r="M11" s="22"/>
      <c r="N11" s="22"/>
      <c r="O11" s="22"/>
      <c r="P11" s="22"/>
      <c r="Q11" s="23"/>
      <c r="R11" s="49">
        <f>SUM(CashReceipts[[#This Row],[Period 0]:[Period 12]])</f>
        <v>200</v>
      </c>
    </row>
    <row r="12" spans="2:28" ht="17.25" customHeight="1" thickBot="1">
      <c r="B12" s="25" t="s">
        <v>6</v>
      </c>
      <c r="C12" s="26"/>
      <c r="D12" s="47">
        <f>SUBTOTAL(109,[Period 0])</f>
        <v>0</v>
      </c>
      <c r="E12" s="47">
        <f>SUBTOTAL(109,[Period 1])</f>
        <v>175</v>
      </c>
      <c r="F12" s="47">
        <f>SUBTOTAL(109,[Period 2])</f>
        <v>170</v>
      </c>
      <c r="G12" s="47">
        <f>SUBTOTAL(109,[Period 3])</f>
        <v>180</v>
      </c>
      <c r="H12" s="47">
        <f>SUBTOTAL(109,[Period 4])</f>
        <v>225</v>
      </c>
      <c r="I12" s="47">
        <f>SUBTOTAL(109,[Period 5])</f>
        <v>45</v>
      </c>
      <c r="J12" s="47">
        <f>SUBTOTAL(109,[Period 6])</f>
        <v>0</v>
      </c>
      <c r="K12" s="47">
        <f>SUBTOTAL(109,[Period 7])</f>
        <v>0</v>
      </c>
      <c r="L12" s="47">
        <f>SUBTOTAL(109,[Period 8])</f>
        <v>0</v>
      </c>
      <c r="M12" s="47">
        <f>SUBTOTAL(109,[Period 9])</f>
        <v>0</v>
      </c>
      <c r="N12" s="47">
        <f>SUBTOTAL(109,[Period 10])</f>
        <v>0</v>
      </c>
      <c r="O12" s="47">
        <f>SUBTOTAL(109,[Period 11])</f>
        <v>0</v>
      </c>
      <c r="P12" s="47">
        <f>SUBTOTAL(109,[Period 12])</f>
        <v>0</v>
      </c>
      <c r="Q12" s="23"/>
      <c r="R12" s="47">
        <f>SUBTOTAL(109,[Total])</f>
        <v>795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2:28" ht="17.25" customHeight="1" thickTop="1" thickBot="1">
      <c r="B13" s="27" t="s">
        <v>7</v>
      </c>
      <c r="C13" s="28"/>
      <c r="D13" s="48">
        <f>D6+SUM(CashReceipts[Period 0])</f>
        <v>100</v>
      </c>
      <c r="E13" s="48">
        <f>E6+SUM(CashReceipts[Period 1])</f>
        <v>275</v>
      </c>
      <c r="F13" s="48">
        <f>F6+SUM(CashReceipts[Period 2])</f>
        <v>45</v>
      </c>
      <c r="G13" s="48">
        <f>G6+SUM(CashReceipts[Period 3])</f>
        <v>225</v>
      </c>
      <c r="H13" s="48">
        <f>H6+SUM(CashReceipts[Period 4])</f>
        <v>224</v>
      </c>
      <c r="I13" s="48">
        <f>I6+SUM(CashReceipts[Period 5])</f>
        <v>269</v>
      </c>
      <c r="J13" s="48">
        <f>J6+SUM(CashReceipts[Period 6])</f>
        <v>269</v>
      </c>
      <c r="K13" s="48">
        <f>K6+SUM(CashReceipts[Period 7])</f>
        <v>269</v>
      </c>
      <c r="L13" s="48">
        <f>L6+SUM(CashReceipts[Period 8])</f>
        <v>269</v>
      </c>
      <c r="M13" s="48">
        <f>M6+SUM(CashReceipts[Period 9])</f>
        <v>269</v>
      </c>
      <c r="N13" s="48">
        <f>N6+SUM(CashReceipts[Period 10])</f>
        <v>269</v>
      </c>
      <c r="O13" s="48">
        <f>O6+SUM(CashReceipts[Period 11])</f>
        <v>269</v>
      </c>
      <c r="P13" s="48">
        <f>P6+SUM(CashReceipts[Period 12])</f>
        <v>269</v>
      </c>
      <c r="Q13" s="29"/>
      <c r="R13" s="48">
        <f>R6+SUM(CashReceipts[Total])</f>
        <v>1064</v>
      </c>
      <c r="S13" s="30"/>
    </row>
    <row r="14" spans="2:28" ht="17.2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2:28" ht="17.25" customHeight="1">
      <c r="B15" s="31" t="s">
        <v>8</v>
      </c>
      <c r="C15" s="21"/>
      <c r="Q15" s="21"/>
    </row>
    <row r="16" spans="2:28" ht="17.25" customHeight="1">
      <c r="B16" s="32" t="s">
        <v>27</v>
      </c>
      <c r="C16" s="21"/>
      <c r="D16" s="33"/>
      <c r="E16" s="51">
        <v>400</v>
      </c>
      <c r="F16" s="33"/>
      <c r="G16" s="51">
        <v>226</v>
      </c>
      <c r="H16" s="33"/>
      <c r="I16" s="33"/>
      <c r="J16" s="33"/>
      <c r="K16" s="33"/>
      <c r="L16" s="33"/>
      <c r="M16" s="33"/>
      <c r="N16" s="33"/>
      <c r="O16" s="33"/>
      <c r="P16" s="33"/>
      <c r="Q16" s="34"/>
      <c r="R16" s="52">
        <f>SUM(CashPaidOut[[#This Row],[Period 0]:[Period 12]])</f>
        <v>626</v>
      </c>
      <c r="S16" s="36"/>
    </row>
    <row r="17" spans="2:19" ht="17.25" customHeight="1">
      <c r="B17" s="32" t="s">
        <v>9</v>
      </c>
      <c r="C17" s="21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  <c r="R17" s="52">
        <f>SUM(CashPaidOut[[#This Row],[Period 0]:[Period 12]])</f>
        <v>0</v>
      </c>
      <c r="S17" s="36"/>
    </row>
    <row r="18" spans="2:19" ht="17.25" customHeight="1">
      <c r="B18" s="32" t="s">
        <v>9</v>
      </c>
      <c r="C18" s="2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  <c r="R18" s="52">
        <f>SUM(CashPaidOut[[#This Row],[Period 0]:[Period 12]])</f>
        <v>0</v>
      </c>
      <c r="S18" s="36"/>
    </row>
    <row r="19" spans="2:19" ht="17.25" customHeight="1">
      <c r="B19" s="32" t="s">
        <v>10</v>
      </c>
      <c r="C19" s="2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52">
        <f>SUM(CashPaidOut[[#This Row],[Period 0]:[Period 12]])</f>
        <v>0</v>
      </c>
      <c r="S19" s="36"/>
    </row>
    <row r="20" spans="2:19" ht="17.25" customHeight="1">
      <c r="B20" s="32" t="s">
        <v>11</v>
      </c>
      <c r="C20" s="2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52">
        <f>SUM(CashPaidOut[[#This Row],[Period 0]:[Period 12]])</f>
        <v>0</v>
      </c>
      <c r="S20" s="36"/>
    </row>
    <row r="21" spans="2:19" ht="17.25" customHeight="1">
      <c r="B21" s="32" t="s">
        <v>12</v>
      </c>
      <c r="C21" s="2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  <c r="R21" s="52">
        <f>SUM(CashPaidOut[[#This Row],[Period 0]:[Period 12]])</f>
        <v>0</v>
      </c>
      <c r="S21" s="36"/>
    </row>
    <row r="22" spans="2:19" ht="17.25" customHeight="1">
      <c r="B22" s="32" t="s">
        <v>13</v>
      </c>
      <c r="C22" s="2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52">
        <f>SUM(CashPaidOut[[#This Row],[Period 0]:[Period 12]])</f>
        <v>0</v>
      </c>
      <c r="S22" s="36"/>
    </row>
    <row r="23" spans="2:19" ht="17.25" customHeight="1">
      <c r="B23" s="32" t="s">
        <v>14</v>
      </c>
      <c r="C23" s="2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4"/>
      <c r="R23" s="52">
        <f>SUM(CashPaidOut[[#This Row],[Period 0]:[Period 12]])</f>
        <v>0</v>
      </c>
      <c r="S23" s="36"/>
    </row>
    <row r="24" spans="2:19" ht="17.25" customHeight="1">
      <c r="B24" s="32" t="s">
        <v>15</v>
      </c>
      <c r="C24" s="21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52">
        <f>SUM(CashPaidOut[[#This Row],[Period 0]:[Period 12]])</f>
        <v>0</v>
      </c>
      <c r="S24" s="36"/>
    </row>
    <row r="25" spans="2:19" ht="17.25" customHeight="1">
      <c r="B25" s="32" t="s">
        <v>16</v>
      </c>
      <c r="C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52">
        <f>SUM(CashPaidOut[[#This Row],[Period 0]:[Period 12]])</f>
        <v>0</v>
      </c>
      <c r="S25" s="36"/>
    </row>
    <row r="26" spans="2:19" ht="17.25" customHeight="1">
      <c r="B26" s="32" t="s">
        <v>17</v>
      </c>
      <c r="C26" s="21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52">
        <f>SUM(CashPaidOut[[#This Row],[Period 0]:[Period 12]])</f>
        <v>0</v>
      </c>
      <c r="S26" s="36"/>
    </row>
    <row r="27" spans="2:19" ht="17.25" customHeight="1">
      <c r="B27" s="32" t="s">
        <v>18</v>
      </c>
      <c r="C27" s="2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52">
        <f>SUM(CashPaidOut[[#This Row],[Period 0]:[Period 12]])</f>
        <v>0</v>
      </c>
      <c r="S27" s="36"/>
    </row>
    <row r="28" spans="2:19" ht="17.25" customHeight="1">
      <c r="B28" s="32" t="s">
        <v>19</v>
      </c>
      <c r="C28" s="2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52">
        <f>SUM(CashPaidOut[[#This Row],[Period 0]:[Period 12]])</f>
        <v>0</v>
      </c>
      <c r="S28" s="36"/>
    </row>
    <row r="29" spans="2:19" ht="17.25" customHeight="1">
      <c r="B29" s="32" t="s">
        <v>20</v>
      </c>
      <c r="C29" s="2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52">
        <f>SUM(CashPaidOut[[#This Row],[Period 0]:[Period 12]])</f>
        <v>0</v>
      </c>
      <c r="S29" s="36"/>
    </row>
    <row r="30" spans="2:19" ht="17.25" customHeight="1">
      <c r="B30" s="32" t="s">
        <v>21</v>
      </c>
      <c r="C30" s="2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52">
        <f>SUM(CashPaidOut[[#This Row],[Period 0]:[Period 12]])</f>
        <v>0</v>
      </c>
      <c r="S30" s="36"/>
    </row>
    <row r="31" spans="2:19" ht="17.25" customHeight="1">
      <c r="B31" s="32" t="s">
        <v>22</v>
      </c>
      <c r="C31" s="2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/>
      <c r="R31" s="52">
        <f>SUM(CashPaidOut[[#This Row],[Period 0]:[Period 12]])</f>
        <v>0</v>
      </c>
      <c r="S31" s="36"/>
    </row>
    <row r="32" spans="2:19" ht="17.25" customHeight="1">
      <c r="B32" s="32" t="s">
        <v>23</v>
      </c>
      <c r="C32" s="2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52">
        <f>SUM(CashPaidOut[[#This Row],[Period 0]:[Period 12]])</f>
        <v>0</v>
      </c>
      <c r="S32" s="36"/>
    </row>
    <row r="33" spans="2:30" ht="17.25" customHeight="1">
      <c r="B33" s="32" t="s">
        <v>24</v>
      </c>
      <c r="C33" s="21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52">
        <f>SUM(CashPaidOut[[#This Row],[Period 0]:[Period 12]])</f>
        <v>0</v>
      </c>
      <c r="S33" s="36"/>
    </row>
    <row r="34" spans="2:30" ht="17.25" customHeight="1">
      <c r="B34" s="32" t="s">
        <v>25</v>
      </c>
      <c r="C34" s="2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52">
        <f>SUM(CashPaidOut[[#This Row],[Period 0]:[Period 12]])</f>
        <v>0</v>
      </c>
      <c r="S34" s="36"/>
    </row>
    <row r="35" spans="2:30" ht="17.25" customHeight="1">
      <c r="B35" s="32" t="s">
        <v>25</v>
      </c>
      <c r="C35" s="21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  <c r="R35" s="52">
        <f>SUM(CashPaidOut[[#This Row],[Period 0]:[Period 12]])</f>
        <v>0</v>
      </c>
      <c r="S35" s="36"/>
    </row>
    <row r="36" spans="2:30" ht="17.25" customHeight="1">
      <c r="B36" s="32" t="s">
        <v>26</v>
      </c>
      <c r="C36" s="2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  <c r="R36" s="52">
        <f>SUM(CashPaidOut[[#This Row],[Period 0]:[Period 12]])</f>
        <v>0</v>
      </c>
      <c r="S36" s="36"/>
    </row>
    <row r="37" spans="2:30" ht="17.25" customHeight="1">
      <c r="B37" s="37" t="s">
        <v>6</v>
      </c>
      <c r="C37" s="21"/>
      <c r="D37" s="52">
        <f>SUBTOTAL(109,[Period 0])</f>
        <v>0</v>
      </c>
      <c r="E37" s="52">
        <f>SUBTOTAL(109,[Period 1])</f>
        <v>400</v>
      </c>
      <c r="F37" s="52">
        <f>SUBTOTAL(109,[Period 2])</f>
        <v>0</v>
      </c>
      <c r="G37" s="52">
        <f>SUBTOTAL(109,[Period 3])</f>
        <v>226</v>
      </c>
      <c r="H37" s="52">
        <f>SUBTOTAL(109,[Period 4])</f>
        <v>0</v>
      </c>
      <c r="I37" s="52">
        <f>SUBTOTAL(109,[Period 5])</f>
        <v>0</v>
      </c>
      <c r="J37" s="52">
        <f>SUBTOTAL(109,[Period 6])</f>
        <v>0</v>
      </c>
      <c r="K37" s="52">
        <f>SUBTOTAL(109,[Period 7])</f>
        <v>0</v>
      </c>
      <c r="L37" s="52">
        <f>SUBTOTAL(109,[Period 8])</f>
        <v>0</v>
      </c>
      <c r="M37" s="52">
        <f>SUBTOTAL(109,[Period 9])</f>
        <v>0</v>
      </c>
      <c r="N37" s="52">
        <f>SUBTOTAL(109,[Period 10])</f>
        <v>0</v>
      </c>
      <c r="O37" s="52">
        <f>SUBTOTAL(109,[Period 11])</f>
        <v>0</v>
      </c>
      <c r="P37" s="52">
        <f>SUBTOTAL(109,[Period 12])</f>
        <v>0</v>
      </c>
      <c r="Q37" s="23"/>
      <c r="R37" s="52">
        <f>SUBTOTAL(109,[Total])</f>
        <v>626</v>
      </c>
      <c r="S37" s="12"/>
    </row>
    <row r="38" spans="2:30" ht="17.25" customHeight="1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2:30" ht="17.25" customHeight="1">
      <c r="B39" s="31" t="s">
        <v>28</v>
      </c>
      <c r="C39" s="28"/>
      <c r="Q39" s="21"/>
    </row>
    <row r="40" spans="2:30" ht="17.25" customHeight="1">
      <c r="B40" s="32" t="s">
        <v>29</v>
      </c>
      <c r="C40" s="2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23"/>
      <c r="R40" s="35">
        <f>SUM(CashPaidOut2[[#This Row],[Period 0]:[Period 12]])</f>
        <v>0</v>
      </c>
      <c r="S40" s="36"/>
    </row>
    <row r="41" spans="2:30" ht="17.25" customHeight="1">
      <c r="B41" s="32" t="s">
        <v>30</v>
      </c>
      <c r="C41" s="2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23"/>
      <c r="R41" s="35">
        <f>SUM(CashPaidOut2[[#This Row],[Period 0]:[Period 12]])</f>
        <v>0</v>
      </c>
      <c r="S41" s="36"/>
    </row>
    <row r="42" spans="2:30" ht="17.25" customHeight="1">
      <c r="B42" s="32" t="s">
        <v>31</v>
      </c>
      <c r="C42" s="2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23"/>
      <c r="R42" s="35">
        <f>SUM(CashPaidOut2[[#This Row],[Period 0]:[Period 12]])</f>
        <v>0</v>
      </c>
      <c r="S42" s="36"/>
    </row>
    <row r="43" spans="2:30" ht="17.25" customHeight="1">
      <c r="B43" s="32" t="s">
        <v>32</v>
      </c>
      <c r="C43" s="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23"/>
      <c r="R43" s="35">
        <f>SUM(CashPaidOut2[[#This Row],[Period 0]:[Period 12]])</f>
        <v>0</v>
      </c>
      <c r="S43" s="36"/>
    </row>
    <row r="44" spans="2:30" ht="17.25" customHeight="1">
      <c r="B44" s="32" t="s">
        <v>33</v>
      </c>
      <c r="C44" s="2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23"/>
      <c r="R44" s="35">
        <f>SUM(CashPaidOut2[[#This Row],[Period 0]:[Period 12]])</f>
        <v>0</v>
      </c>
      <c r="S44" s="36"/>
    </row>
    <row r="45" spans="2:30" ht="17.25" customHeight="1">
      <c r="B45" s="37" t="s">
        <v>6</v>
      </c>
      <c r="C45" s="21"/>
      <c r="D45" s="52">
        <f>SUBTOTAL(109,[Period 0])</f>
        <v>0</v>
      </c>
      <c r="E45" s="52">
        <f>SUBTOTAL(109,[Period 1])</f>
        <v>0</v>
      </c>
      <c r="F45" s="52">
        <f>SUBTOTAL(109,[Period 2])</f>
        <v>0</v>
      </c>
      <c r="G45" s="52">
        <f>SUBTOTAL(109,[Period 3])</f>
        <v>0</v>
      </c>
      <c r="H45" s="52">
        <f>SUBTOTAL(109,[Period 4])</f>
        <v>0</v>
      </c>
      <c r="I45" s="52">
        <f>SUBTOTAL(109,[Period 5])</f>
        <v>0</v>
      </c>
      <c r="J45" s="52">
        <f>SUBTOTAL(109,[Period 6])</f>
        <v>0</v>
      </c>
      <c r="K45" s="52">
        <f>SUBTOTAL(109,[Period 7])</f>
        <v>0</v>
      </c>
      <c r="L45" s="52">
        <f>SUBTOTAL(109,[Period 8])</f>
        <v>0</v>
      </c>
      <c r="M45" s="52">
        <f>SUBTOTAL(109,[Period 9])</f>
        <v>0</v>
      </c>
      <c r="N45" s="52">
        <f>SUBTOTAL(109,[Period 10])</f>
        <v>0</v>
      </c>
      <c r="O45" s="52">
        <f>SUBTOTAL(109,[Period 11])</f>
        <v>0</v>
      </c>
      <c r="P45" s="52">
        <f>SUBTOTAL(109,[Period 12])</f>
        <v>0</v>
      </c>
      <c r="Q45" s="23"/>
      <c r="R45" s="52">
        <f>SUBTOTAL(109,[Total])</f>
        <v>0</v>
      </c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</row>
    <row r="46" spans="2:30" ht="17.25" customHeight="1" thickBot="1">
      <c r="B46" s="27" t="s">
        <v>34</v>
      </c>
      <c r="C46" s="28"/>
      <c r="D46" s="48">
        <f>SUM(CashPaidOut[Period 0],CashPaidOut2[Period 0])</f>
        <v>0</v>
      </c>
      <c r="E46" s="48">
        <f>SUM(CashPaidOut[Period 1],CashPaidOut2[Period 1])</f>
        <v>400</v>
      </c>
      <c r="F46" s="48">
        <f>SUM(CashPaidOut[Period 2],CashPaidOut2[Period 2])</f>
        <v>0</v>
      </c>
      <c r="G46" s="48">
        <f>SUM(CashPaidOut[Period 3],CashPaidOut2[Period 3])</f>
        <v>226</v>
      </c>
      <c r="H46" s="48">
        <f>SUM(CashPaidOut[Period 4],CashPaidOut2[Period 4])</f>
        <v>0</v>
      </c>
      <c r="I46" s="48">
        <f>SUM(CashPaidOut[Period 5],CashPaidOut2[Period 5])</f>
        <v>0</v>
      </c>
      <c r="J46" s="48">
        <f>SUM(CashPaidOut[Period 6],CashPaidOut2[Period 6])</f>
        <v>0</v>
      </c>
      <c r="K46" s="48">
        <f>SUM(CashPaidOut[Period 7],CashPaidOut2[Period 7])</f>
        <v>0</v>
      </c>
      <c r="L46" s="48">
        <f>SUM(CashPaidOut[Period 8],CashPaidOut2[Period 8])</f>
        <v>0</v>
      </c>
      <c r="M46" s="48">
        <f>SUM(CashPaidOut[Period 9],CashPaidOut2[Period 9])</f>
        <v>0</v>
      </c>
      <c r="N46" s="48">
        <f>SUM(CashPaidOut[Period 10],CashPaidOut2[Period 10])</f>
        <v>0</v>
      </c>
      <c r="O46" s="48">
        <f>SUM(CashPaidOut[Period 11],CashPaidOut2[Period 11])</f>
        <v>0</v>
      </c>
      <c r="P46" s="48">
        <f>SUM(CashPaidOut[Period 12],CashPaidOut2[Period 12])</f>
        <v>0</v>
      </c>
      <c r="Q46" s="28"/>
      <c r="R46" s="48">
        <f>SUM(CashPaidOut[Total],CashPaidOut2[Total])</f>
        <v>626</v>
      </c>
      <c r="S46" s="38"/>
    </row>
    <row r="47" spans="2:30" s="39" customFormat="1" ht="17.2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2:30" ht="17.25" customHeight="1" thickBot="1">
      <c r="B48" s="27" t="s">
        <v>35</v>
      </c>
      <c r="C48" s="28"/>
      <c r="D48" s="54">
        <f t="shared" ref="D48:P48" si="1">D13-D46</f>
        <v>100</v>
      </c>
      <c r="E48" s="55">
        <f t="shared" si="1"/>
        <v>-125</v>
      </c>
      <c r="F48" s="54">
        <f t="shared" si="1"/>
        <v>45</v>
      </c>
      <c r="G48" s="55">
        <f t="shared" si="1"/>
        <v>-1</v>
      </c>
      <c r="H48" s="54">
        <f t="shared" si="1"/>
        <v>224</v>
      </c>
      <c r="I48" s="54">
        <f t="shared" si="1"/>
        <v>269</v>
      </c>
      <c r="J48" s="54">
        <f t="shared" si="1"/>
        <v>269</v>
      </c>
      <c r="K48" s="54">
        <f t="shared" si="1"/>
        <v>269</v>
      </c>
      <c r="L48" s="54">
        <f t="shared" si="1"/>
        <v>269</v>
      </c>
      <c r="M48" s="54">
        <f t="shared" si="1"/>
        <v>269</v>
      </c>
      <c r="N48" s="54">
        <f t="shared" si="1"/>
        <v>269</v>
      </c>
      <c r="O48" s="54">
        <f t="shared" si="1"/>
        <v>269</v>
      </c>
      <c r="P48" s="54">
        <f t="shared" si="1"/>
        <v>269</v>
      </c>
      <c r="Q48" s="28"/>
      <c r="R48" s="53">
        <f>R13-R46</f>
        <v>438</v>
      </c>
      <c r="S48" s="38"/>
    </row>
  </sheetData>
  <mergeCells count="3">
    <mergeCell ref="B14:S14"/>
    <mergeCell ref="B38:S38"/>
    <mergeCell ref="B47:S47"/>
  </mergeCells>
  <conditionalFormatting sqref="F6 H6">
    <cfRule type="expression" dxfId="126" priority="4">
      <formula>F6&lt;0</formula>
    </cfRule>
  </conditionalFormatting>
  <conditionalFormatting sqref="E48:P48">
    <cfRule type="expression" dxfId="125" priority="3">
      <formula>E48&lt;0</formula>
    </cfRule>
  </conditionalFormatting>
  <conditionalFormatting sqref="D13:P13">
    <cfRule type="expression" dxfId="124" priority="2">
      <formula>D13&lt;0</formula>
    </cfRule>
  </conditionalFormatting>
  <conditionalFormatting sqref="D48">
    <cfRule type="expression" dxfId="123" priority="1">
      <formula>D48&lt;0</formula>
    </cfRule>
  </conditionalFormatting>
  <printOptions horizontalCentered="1" verticalCentered="1"/>
  <pageMargins left="0.5" right="0.5" top="0.5" bottom="0.5" header="0.3" footer="0.3"/>
  <pageSetup scale="62" orientation="landscape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2A825BFE-E693-4238-8389-5BCCFE76FDD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F6 H6 Q6</xm:sqref>
        </x14:conditionalFormatting>
        <x14:conditionalFormatting xmlns:xm="http://schemas.microsoft.com/office/excel/2006/main">
          <x14:cfRule type="iconSet" priority="11" id="{3C1E0335-68B6-4E32-9520-0CC0127E0E62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D13:R13</xm:sqref>
        </x14:conditionalFormatting>
        <x14:conditionalFormatting xmlns:xm="http://schemas.microsoft.com/office/excel/2006/main">
          <x14:cfRule type="iconSet" priority="12" id="{46DB4F99-6858-4D3F-B689-77C99193522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R48 D48:P48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rightToLeft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'بيان التدفق النقدي'!D48:P48</xm:f>
              <xm:sqref>S48</xm:sqref>
            </x14:sparkline>
            <x14:sparkline>
              <xm:f>'بيان التدفق النقدي'!D13:P13</xm:f>
              <xm:sqref>S13</xm:sqref>
            </x14:sparkline>
            <x14:sparkline>
              <xm:f>'بيان التدفق النقدي'!D45:P45</xm:f>
              <xm:sqref>S45</xm:sqref>
            </x14:sparkline>
            <x14:sparkline>
              <xm:f>'بيان التدفق النقدي'!D46:P46</xm:f>
              <xm:sqref>S46</xm:sqref>
            </x14:sparkline>
            <x14:sparkline>
              <xm:f>'بيان التدفق النقدي'!D37:P37</xm:f>
              <xm:sqref>S37</xm:sqref>
            </x14:sparkline>
            <x14:sparkline>
              <xm:f>'بيان التدفق النقدي'!D6:P6</xm:f>
              <xm:sqref>S6</xm:sqref>
            </x14:sparkline>
            <x14:sparkline>
              <xm:f>'بيان التدفق النقدي'!D12:P12</xm:f>
              <xm:sqref>S12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84A6592-B3DF-4E49-A978-FDD19C943E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بيان التدفق النقدي</vt:lpstr>
      <vt:lpstr>FiscalYearStartDate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2013-03-10T14:53:08Z</dcterms:created>
  <dcterms:modified xsi:type="dcterms:W3CDTF">2013-03-10T14:55:53Z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TC031076379991</vt:lpwstr>
  </property>
</Properties>
</file>